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0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uas365.sharepoint.com/sites/CarbonWise/Jaetut asiakirjat/Tutkimuspäivät hiilineutraalisti/Laskuri/"/>
    </mc:Choice>
  </mc:AlternateContent>
  <xr:revisionPtr revIDLastSave="1827" documentId="13_ncr:1_{FD3963BC-1908-4FF3-8023-ED4E14D640AE}" xr6:coauthVersionLast="47" xr6:coauthVersionMax="47" xr10:uidLastSave="{DF67010C-0072-4ECA-B43E-5743DB16F250}"/>
  <bookViews>
    <workbookView xWindow="-110" yWindow="-110" windowWidth="19420" windowHeight="10420" firstSheet="5" activeTab="6" xr2:uid="{3F83A4CE-5DA7-4F4D-9C2F-37C1E0579132}"/>
  </bookViews>
  <sheets>
    <sheet name="Intro" sheetId="22" r:id="rId1"/>
    <sheet name="Matkustus" sheetId="19" r:id="rId2"/>
    <sheet name="Majoitus" sheetId="26" r:id="rId3"/>
    <sheet name="Tarjoilut" sheetId="20" r:id="rId4"/>
    <sheet name="Jätehuolto" sheetId="21" r:id="rId5"/>
    <sheet name="Materiaalit" sheetId="24" r:id="rId6"/>
    <sheet name="Päästökertoimet 1" sheetId="3" r:id="rId7"/>
    <sheet name="Päästökertoimet 2" sheetId="18" r:id="rId8"/>
    <sheet name="Tapahtuman hiilijalanjälki" sheetId="15" r:id="rId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20" l="1"/>
  <c r="C17" i="19"/>
  <c r="C16" i="19"/>
  <c r="C12" i="19"/>
  <c r="C10" i="19"/>
  <c r="C9" i="19"/>
  <c r="B6" i="26"/>
  <c r="C4" i="19"/>
  <c r="C3" i="21"/>
  <c r="B7" i="15" s="1"/>
  <c r="C18" i="19" l="1"/>
  <c r="B3" i="15" l="1"/>
  <c r="C20" i="20"/>
  <c r="C19" i="20"/>
  <c r="C18" i="20"/>
  <c r="C17" i="20"/>
  <c r="C16" i="20"/>
  <c r="C13" i="20"/>
  <c r="C12" i="20"/>
  <c r="C11" i="20"/>
  <c r="C8" i="20"/>
  <c r="C7" i="20"/>
  <c r="C5" i="19"/>
  <c r="B14" i="18"/>
  <c r="D4" i="24" l="1"/>
  <c r="B6" i="15" s="1"/>
  <c r="C21" i="20"/>
  <c r="B5" i="15" s="1"/>
  <c r="C14" i="3" l="1"/>
  <c r="C11" i="19" s="1"/>
  <c r="C13" i="19" s="1"/>
  <c r="C21" i="19" s="1"/>
  <c r="B4" i="15" s="1"/>
  <c r="B8" i="15" s="1"/>
</calcChain>
</file>

<file path=xl/sharedStrings.xml><?xml version="1.0" encoding="utf-8"?>
<sst xmlns="http://schemas.openxmlformats.org/spreadsheetml/2006/main" count="197" uniqueCount="124">
  <si>
    <t>Tapahtuman hiilijalanjälkilaskuri</t>
  </si>
  <si>
    <t>Tekijät</t>
  </si>
  <si>
    <t>Kaisa Jussila, Mitja Hokkanen / Turku AMK</t>
  </si>
  <si>
    <t>Tapahtuma:</t>
  </si>
  <si>
    <t>AMK- ja ammatillisen koulutuksen tutkimuspäivät 11.-12.11.2021</t>
  </si>
  <si>
    <t>Laskurin viimeisin päivitys:</t>
  </si>
  <si>
    <t>Laskennan perustiedot</t>
  </si>
  <si>
    <t>Tavoite</t>
  </si>
  <si>
    <t>Lasketaan tapahtuman toteuttamisesta syntyvä hiilijalanjälki</t>
  </si>
  <si>
    <t>Systeemirajat</t>
  </si>
  <si>
    <t>Yhden tapahtuman toteuttamisesta syntyvät päästöt</t>
  </si>
  <si>
    <t>Toiminnallinen yksikkö</t>
  </si>
  <si>
    <t>Yksi tapahtuma</t>
  </si>
  <si>
    <t>Inventaarion kohteet</t>
  </si>
  <si>
    <t>Vierailijoiden matkustus ja majoitus, yleisön tarjoilut, kiinteistön huolto, materiaalit</t>
  </si>
  <si>
    <t>Vaikutusarviointi</t>
  </si>
  <si>
    <t>Hiilijalanjälki [CO2-eq], GWP (100a)</t>
  </si>
  <si>
    <t>Datan lähteet</t>
  </si>
  <si>
    <t>Päästöarvot: kirjallisuus ja tietokannat</t>
  </si>
  <si>
    <t>Oletukset ja rajoitukset</t>
  </si>
  <si>
    <t>Saatavilla ei ollut suoraa tietoa nimikylttien elinkaaren päästöistä, joten laskennassa on käytetty kierrätyspaperin päästökerrointa</t>
  </si>
  <si>
    <t>Matkustus</t>
  </si>
  <si>
    <t>Lennot</t>
  </si>
  <si>
    <t>Lentokilometrit</t>
  </si>
  <si>
    <r>
      <t>kg CO</t>
    </r>
    <r>
      <rPr>
        <b/>
        <vertAlign val="subscript"/>
        <sz val="11"/>
        <color theme="1"/>
        <rFont val="Segoe UI"/>
        <family val="2"/>
      </rPr>
      <t>2</t>
    </r>
    <r>
      <rPr>
        <b/>
        <sz val="11"/>
        <color theme="1"/>
        <rFont val="Segoe UI"/>
        <family val="2"/>
      </rPr>
      <t>ekv</t>
    </r>
  </si>
  <si>
    <t>Syötä yhteenlasketut lentokilometrit</t>
  </si>
  <si>
    <t xml:space="preserve"> </t>
  </si>
  <si>
    <t>Henkilöautoliikenne</t>
  </si>
  <si>
    <t>Ajetut kilometrit</t>
  </si>
  <si>
    <t>bensiini</t>
  </si>
  <si>
    <t>Syötä yhteenlasketut ajokilometrit</t>
  </si>
  <si>
    <t>diesel</t>
  </si>
  <si>
    <t>kaasu</t>
  </si>
  <si>
    <t>sähköauto</t>
  </si>
  <si>
    <t>Joukkoliikenne</t>
  </si>
  <si>
    <t>Bussi</t>
  </si>
  <si>
    <t>Juna</t>
  </si>
  <si>
    <t>Matkustuksen päästöt yhteensä:</t>
  </si>
  <si>
    <t>Majoitus</t>
  </si>
  <si>
    <t>Hotelliyö</t>
  </si>
  <si>
    <t>Vuorokausien määrä</t>
  </si>
  <si>
    <t>Syötä yöpymisvuorokausien määrä yhteensä</t>
  </si>
  <si>
    <t>Tarjoilut</t>
  </si>
  <si>
    <t>Tuote</t>
  </si>
  <si>
    <t>Annosten määrä</t>
  </si>
  <si>
    <t>Juomat</t>
  </si>
  <si>
    <t>Viini</t>
  </si>
  <si>
    <t>Syötä tarjoiltujen annosten kokonaismäärät per tapahtuma</t>
  </si>
  <si>
    <t>Kahvi</t>
  </si>
  <si>
    <t>Tee</t>
  </si>
  <si>
    <t>Pääruuat</t>
  </si>
  <si>
    <t>Vegaanilounas 1</t>
  </si>
  <si>
    <t>Vegaanilounas 2</t>
  </si>
  <si>
    <t>Mezebuffet</t>
  </si>
  <si>
    <t>Muut tarjottavat</t>
  </si>
  <si>
    <t>Tuorepuuro</t>
  </si>
  <si>
    <t>Talon leipäset</t>
  </si>
  <si>
    <t>Suolainen piirakka</t>
  </si>
  <si>
    <t>Granolapatukka</t>
  </si>
  <si>
    <t>Fruitie</t>
  </si>
  <si>
    <t>kg CO2e / koko tapahtuman tarjoilut</t>
  </si>
  <si>
    <t>Jätehuolto</t>
  </si>
  <si>
    <t>vrk määrä</t>
  </si>
  <si>
    <t>Tapahtumavuorokausien määrä</t>
  </si>
  <si>
    <t>Syötä tapahtumavuorokausien määrä</t>
  </si>
  <si>
    <t>Materiaalit</t>
  </si>
  <si>
    <t>määrä / kpl</t>
  </si>
  <si>
    <t>paino kg /kpl</t>
  </si>
  <si>
    <t>Nimikyltit, paperia</t>
  </si>
  <si>
    <t>Syötä nimikylttien määrä ja paino kg / kpl</t>
  </si>
  <si>
    <t>Päästökertoimet 1</t>
  </si>
  <si>
    <t>Liikkuminen</t>
  </si>
  <si>
    <t>Huomautus</t>
  </si>
  <si>
    <t>Määrä</t>
  </si>
  <si>
    <t>Yksikkö</t>
  </si>
  <si>
    <t>Lähde</t>
  </si>
  <si>
    <t>Lentokone</t>
  </si>
  <si>
    <t>international, to/from non-UK, average passenger, with RF</t>
  </si>
  <si>
    <t>kg CO2e / hkm</t>
  </si>
  <si>
    <t>Department for Business, Energy &amp; Industrial Strategy, UK (2021) https://assets.publishing.service.gov.uk/government/uploads/system/uploads/attachment_data/file/1005677/conversion-factors-2021-full-set-advanced-users.xlsm</t>
  </si>
  <si>
    <t>Henkilöautot</t>
  </si>
  <si>
    <t>Katuajon suoriteosuus 27 % Keskimäärin (maantie + taajama) Kuormitus 1.7 henkilöä</t>
  </si>
  <si>
    <t>Bensiini</t>
  </si>
  <si>
    <t>suorat + tuotannon päästöt yhteensä</t>
  </si>
  <si>
    <t>VTT Lipasto 2016 http://lipasto.vtt.fi/yksikkopaastot/henkiloliikenne/tieliikenne/henkiloautot/habens.htm</t>
  </si>
  <si>
    <t>Diesel</t>
  </si>
  <si>
    <t>VTT Lipasto 2016 http://lipasto.vtt.fi/yksikkopaastot/henkiloliikenne/tieliikenne/henkiloautot/hadies.htm</t>
  </si>
  <si>
    <t>Kaasu</t>
  </si>
  <si>
    <t>suorat päästöt</t>
  </si>
  <si>
    <t>VTT Lipasto 2016 http://lipasto.vtt.fi/yksikkopaastot/henkiloliikenne/tieliikenne/henkiloautot/hakaasu.htm</t>
  </si>
  <si>
    <t>Sähköauto</t>
  </si>
  <si>
    <t>ajettaessa päästötön</t>
  </si>
  <si>
    <t>kg/hkm</t>
  </si>
  <si>
    <t>VTT Lipasto 2018 http://lipasto.vtt.fi/yksikkopaastot/henkiloliikenne/tieliikenne/henkiloautot/hasahko.htm</t>
  </si>
  <si>
    <t>energiankäyttö</t>
  </si>
  <si>
    <t>kWh/hkm</t>
  </si>
  <si>
    <t>Linja-auto</t>
  </si>
  <si>
    <t>Linja-auto (pitkän matkan) Kokonaismassa 18 t, kantavuus 5 t, paikkaluku 50, Maantieajo, diesel</t>
  </si>
  <si>
    <t>VTT Lipasto</t>
  </si>
  <si>
    <t>Sähköjuna on ajettaessa päästötön</t>
  </si>
  <si>
    <t>OpenCO2.net 2021 https://www.openco2.net/fi/paastokertoimet/julkinen-liikenne/vrn-junamatka-hiilineutraali/3044</t>
  </si>
  <si>
    <t>VR matkustajajuna</t>
  </si>
  <si>
    <t>2016 keskimääräinen kilometri</t>
  </si>
  <si>
    <t>Lipasto 2016 http://lipasto.vtt.fi/yksikkopaastot/henkiloliikenne/raideliikenne/intercitysahko.htm</t>
  </si>
  <si>
    <t>Päästökertoimet 2</t>
  </si>
  <si>
    <r>
      <t>kg CO</t>
    </r>
    <r>
      <rPr>
        <vertAlign val="subscript"/>
        <sz val="11"/>
        <color theme="1"/>
        <rFont val="Segoe UI"/>
        <family val="2"/>
      </rPr>
      <t>2</t>
    </r>
    <r>
      <rPr>
        <sz val="11"/>
        <color theme="1"/>
        <rFont val="Segoe UI"/>
        <family val="2"/>
      </rPr>
      <t>/vrk</t>
    </r>
  </si>
  <si>
    <t>Hotelli Lasaretti 2013 https://docplayer.fi/3839207-Hiilijalanjalki-raportti.html</t>
  </si>
  <si>
    <t>Kiinteistö</t>
  </si>
  <si>
    <t>EduCity</t>
  </si>
  <si>
    <t>ICT-talon vuotuisesta keskiarvosta yksi vuorokausi</t>
  </si>
  <si>
    <t>Sähkön tuotanto</t>
  </si>
  <si>
    <r>
      <t>kg CO</t>
    </r>
    <r>
      <rPr>
        <vertAlign val="subscript"/>
        <sz val="11"/>
        <color theme="1"/>
        <rFont val="Segoe UI"/>
        <family val="2"/>
      </rPr>
      <t>2</t>
    </r>
    <r>
      <rPr>
        <sz val="11"/>
        <color theme="1"/>
        <rFont val="Segoe UI"/>
        <family val="2"/>
      </rPr>
      <t>e/kWh</t>
    </r>
  </si>
  <si>
    <t>Suomen sähköntuotannon päästökerroin 2020, https://www.fingrid.fi/sahkomarkkinat/sahkomarkkinainformaatio/co2/</t>
  </si>
  <si>
    <t>Kierrätyspaperi, nimikyltteihin</t>
  </si>
  <si>
    <r>
      <t>kg CO</t>
    </r>
    <r>
      <rPr>
        <vertAlign val="subscript"/>
        <sz val="11"/>
        <color theme="1"/>
        <rFont val="Segoe UI"/>
        <family val="2"/>
      </rPr>
      <t>2</t>
    </r>
    <r>
      <rPr>
        <sz val="11"/>
        <color theme="1"/>
        <rFont val="Segoe UI"/>
        <family val="2"/>
      </rPr>
      <t>e/kg</t>
    </r>
  </si>
  <si>
    <t>Pihkola ym. VTT 2010 taulukko E2.1 https://www.vttresearch.com/sites/default/files/pdf/tiedotteet/2010/T2560.pdf</t>
  </si>
  <si>
    <t>Muovinen pidike, nimikyltteihin, uudelleen käytetty</t>
  </si>
  <si>
    <t>kg CO₂e /annos</t>
  </si>
  <si>
    <t>EAT-foorumi</t>
  </si>
  <si>
    <t>Clonet 2018 https://www.openco2.net/fi/paastokertoimet/ruoka-ja-juoma/viini-pullo/65</t>
  </si>
  <si>
    <t>Hartikainen &amp; Pulkkinen 2016 https://blogs.helsinki.fi/hiilifiksu/laskuri/</t>
  </si>
  <si>
    <t>Tutkimuspäivien hiilijalanjälki kg CO2ekv</t>
  </si>
  <si>
    <r>
      <t>kg CO</t>
    </r>
    <r>
      <rPr>
        <vertAlign val="subscript"/>
        <sz val="11"/>
        <color theme="1"/>
        <rFont val="Segoe UI"/>
        <family val="2"/>
      </rPr>
      <t>2</t>
    </r>
    <r>
      <rPr>
        <sz val="11"/>
        <color theme="1"/>
        <rFont val="Segoe UI"/>
        <family val="2"/>
      </rPr>
      <t>ekv</t>
    </r>
  </si>
  <si>
    <t>yht.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</si>
</sst>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8"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b/>
      <sz val="15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Segoe UI"/>
      <family val="2"/>
    </font>
    <font>
      <b/>
      <sz val="16"/>
      <color theme="1"/>
      <name val="Segoe UI"/>
      <family val="2"/>
    </font>
    <font>
      <b/>
      <sz val="12"/>
      <color theme="1"/>
      <name val="Segoe UI"/>
      <family val="2"/>
    </font>
    <font>
      <b/>
      <sz val="14"/>
      <color theme="1"/>
      <name val="Segoe UI"/>
      <family val="2"/>
    </font>
    <font>
      <b/>
      <sz val="15"/>
      <color theme="3"/>
      <name val="Segoe UI"/>
      <family val="2"/>
    </font>
    <font>
      <b/>
      <vertAlign val="subscript"/>
      <sz val="11"/>
      <color theme="1"/>
      <name val="Segoe UI"/>
      <family val="2"/>
    </font>
    <font>
      <vertAlign val="subscript"/>
      <sz val="11"/>
      <color theme="1"/>
      <name val="Segoe UI"/>
      <family val="2"/>
    </font>
    <font>
      <sz val="8"/>
      <color theme="1"/>
      <name val="Segoe UI"/>
      <family val="2"/>
    </font>
    <font>
      <sz val="11"/>
      <name val="Segoe UI"/>
      <family val="2"/>
    </font>
    <font>
      <sz val="12"/>
      <color theme="1"/>
      <name val="Segoe UI"/>
      <family val="2"/>
    </font>
    <font>
      <sz val="11"/>
      <color rgb="FFFF0000"/>
      <name val="Segoe UI"/>
      <family val="2"/>
    </font>
    <font>
      <u/>
      <sz val="11"/>
      <color theme="1"/>
      <name val="Segoe UI"/>
      <family val="2"/>
    </font>
    <font>
      <sz val="8"/>
      <name val="Calibri"/>
      <family val="2"/>
      <scheme val="minor"/>
    </font>
    <font>
      <i/>
      <sz val="11"/>
      <color theme="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2" fillId="0" borderId="1" applyNumberFormat="0" applyFill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</cellStyleXfs>
  <cellXfs count="60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8" fillId="0" borderId="1" xfId="1" applyFont="1"/>
    <xf numFmtId="0" fontId="1" fillId="0" borderId="0" xfId="0" applyFont="1"/>
    <xf numFmtId="0" fontId="4" fillId="0" borderId="0" xfId="0" applyFont="1"/>
    <xf numFmtId="0" fontId="1" fillId="2" borderId="3" xfId="2" applyFont="1" applyBorder="1"/>
    <xf numFmtId="0" fontId="1" fillId="0" borderId="3" xfId="0" applyFont="1" applyBorder="1"/>
    <xf numFmtId="0" fontId="1" fillId="3" borderId="3" xfId="0" applyFont="1" applyFill="1" applyBorder="1"/>
    <xf numFmtId="0" fontId="1" fillId="0" borderId="5" xfId="0" applyFont="1" applyBorder="1"/>
    <xf numFmtId="0" fontId="8" fillId="0" borderId="1" xfId="1" applyFont="1" applyAlignment="1">
      <alignment vertical="top"/>
    </xf>
    <xf numFmtId="0" fontId="1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/>
    <xf numFmtId="0" fontId="11" fillId="0" borderId="0" xfId="0" applyFont="1"/>
    <xf numFmtId="0" fontId="12" fillId="3" borderId="3" xfId="0" applyFont="1" applyFill="1" applyBorder="1"/>
    <xf numFmtId="0" fontId="1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4" fillId="0" borderId="0" xfId="0" applyFont="1" applyAlignment="1">
      <alignment vertical="top" wrapText="1"/>
    </xf>
    <xf numFmtId="0" fontId="1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0" fontId="12" fillId="0" borderId="0" xfId="0" applyFont="1" applyAlignment="1">
      <alignment vertical="top" wrapText="1"/>
    </xf>
    <xf numFmtId="2" fontId="1" fillId="0" borderId="0" xfId="0" applyNumberFormat="1" applyFont="1" applyAlignment="1">
      <alignment vertical="top"/>
    </xf>
    <xf numFmtId="0" fontId="1" fillId="0" borderId="0" xfId="0" applyFont="1" applyAlignment="1">
      <alignment horizontal="left" vertical="top" wrapText="1"/>
    </xf>
    <xf numFmtId="0" fontId="15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2" fillId="0" borderId="0" xfId="0" applyFont="1" applyAlignment="1">
      <alignment vertical="top"/>
    </xf>
    <xf numFmtId="2" fontId="12" fillId="0" borderId="0" xfId="0" applyNumberFormat="1" applyFont="1" applyAlignment="1">
      <alignment vertical="top" wrapText="1"/>
    </xf>
    <xf numFmtId="0" fontId="13" fillId="0" borderId="0" xfId="0" applyFont="1"/>
    <xf numFmtId="164" fontId="1" fillId="0" borderId="0" xfId="0" applyNumberFormat="1" applyFont="1" applyAlignment="1">
      <alignment vertical="center"/>
    </xf>
    <xf numFmtId="2" fontId="1" fillId="0" borderId="3" xfId="0" applyNumberFormat="1" applyFont="1" applyBorder="1"/>
    <xf numFmtId="0" fontId="1" fillId="3" borderId="6" xfId="0" applyFont="1" applyFill="1" applyBorder="1"/>
    <xf numFmtId="0" fontId="3" fillId="2" borderId="3" xfId="2" applyBorder="1"/>
    <xf numFmtId="0" fontId="4" fillId="0" borderId="5" xfId="0" applyFont="1" applyBorder="1"/>
    <xf numFmtId="0" fontId="1" fillId="0" borderId="7" xfId="0" applyFont="1" applyBorder="1" applyAlignment="1">
      <alignment vertical="center"/>
    </xf>
    <xf numFmtId="0" fontId="1" fillId="0" borderId="8" xfId="0" applyFont="1" applyBorder="1"/>
    <xf numFmtId="2" fontId="4" fillId="0" borderId="3" xfId="0" applyNumberFormat="1" applyFont="1" applyBorder="1"/>
    <xf numFmtId="0" fontId="4" fillId="0" borderId="3" xfId="0" applyFont="1" applyBorder="1"/>
    <xf numFmtId="0" fontId="15" fillId="0" borderId="0" xfId="0" applyFont="1" applyAlignment="1">
      <alignment vertical="center" wrapText="1"/>
    </xf>
    <xf numFmtId="0" fontId="1" fillId="4" borderId="3" xfId="0" applyFont="1" applyFill="1" applyBorder="1"/>
    <xf numFmtId="0" fontId="4" fillId="0" borderId="0" xfId="0" applyFont="1" applyAlignment="1">
      <alignment wrapText="1"/>
    </xf>
    <xf numFmtId="2" fontId="1" fillId="0" borderId="6" xfId="0" applyNumberFormat="1" applyFont="1" applyBorder="1"/>
    <xf numFmtId="2" fontId="4" fillId="0" borderId="0" xfId="0" applyNumberFormat="1" applyFont="1"/>
    <xf numFmtId="165" fontId="12" fillId="0" borderId="3" xfId="0" applyNumberFormat="1" applyFont="1" applyBorder="1"/>
    <xf numFmtId="165" fontId="12" fillId="0" borderId="6" xfId="0" applyNumberFormat="1" applyFont="1" applyBorder="1"/>
    <xf numFmtId="164" fontId="1" fillId="0" borderId="0" xfId="0" applyNumberFormat="1" applyFont="1" applyAlignment="1">
      <alignment vertical="top"/>
    </xf>
    <xf numFmtId="0" fontId="13" fillId="0" borderId="2" xfId="0" applyFont="1" applyBorder="1" applyAlignment="1">
      <alignment vertical="top"/>
    </xf>
    <xf numFmtId="0" fontId="6" fillId="0" borderId="2" xfId="0" applyFont="1" applyBorder="1" applyAlignment="1">
      <alignment vertical="top"/>
    </xf>
    <xf numFmtId="0" fontId="6" fillId="0" borderId="2" xfId="0" applyFont="1" applyBorder="1"/>
    <xf numFmtId="165" fontId="1" fillId="5" borderId="4" xfId="3" applyNumberFormat="1" applyFont="1" applyBorder="1"/>
    <xf numFmtId="14" fontId="1" fillId="0" borderId="0" xfId="0" applyNumberFormat="1" applyFont="1"/>
    <xf numFmtId="0" fontId="1" fillId="2" borderId="9" xfId="2" applyFont="1" applyBorder="1"/>
    <xf numFmtId="0" fontId="1" fillId="2" borderId="9" xfId="2" applyFont="1" applyBorder="1" applyAlignment="1">
      <alignment wrapText="1"/>
    </xf>
    <xf numFmtId="0" fontId="4" fillId="0" borderId="9" xfId="0" applyFont="1" applyBorder="1"/>
    <xf numFmtId="0" fontId="17" fillId="0" borderId="5" xfId="0" applyFont="1" applyBorder="1"/>
    <xf numFmtId="0" fontId="4" fillId="0" borderId="0" xfId="0" applyFont="1" applyAlignment="1">
      <alignment horizontal="left" vertical="top"/>
    </xf>
  </cellXfs>
  <cellStyles count="4">
    <cellStyle name="20 % - Aksentti2" xfId="2" builtinId="34"/>
    <cellStyle name="60 % - Aksentti6" xfId="3" builtinId="52"/>
    <cellStyle name="Normaali" xfId="0" builtinId="0"/>
    <cellStyle name="Otsikko 1" xfId="1" builtinId="16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'Tapahtuman hiilijalanjälki'!$A$1</c:f>
              <c:strCache>
                <c:ptCount val="1"/>
                <c:pt idx="0">
                  <c:v>Tutkimuspäivien hiilijalanjälki kg CO2ekv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B22-4EE6-A562-94F2659ECD6D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B22-4EE6-A562-94F2659ECD6D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B22-4EE6-A562-94F2659ECD6D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B22-4EE6-A562-94F2659ECD6D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B22-4EE6-A562-94F2659ECD6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'Tapahtuman hiilijalanjälki'!$A$3:$A$7</c:f>
              <c:strCache>
                <c:ptCount val="5"/>
                <c:pt idx="0">
                  <c:v>Majoitus</c:v>
                </c:pt>
                <c:pt idx="1">
                  <c:v>Matkustus</c:v>
                </c:pt>
                <c:pt idx="2">
                  <c:v>Tarjoilut</c:v>
                </c:pt>
                <c:pt idx="3">
                  <c:v>Materiaalit</c:v>
                </c:pt>
                <c:pt idx="4">
                  <c:v>Jätehuolto</c:v>
                </c:pt>
              </c:strCache>
            </c:strRef>
          </c:cat>
          <c:val>
            <c:numRef>
              <c:f>'Tapahtuman hiilijalanjälki'!$B$3:$B$7</c:f>
              <c:numCache>
                <c:formatCode>0.0</c:formatCode>
                <c:ptCount val="5"/>
                <c:pt idx="0">
                  <c:v>11.75</c:v>
                </c:pt>
                <c:pt idx="1">
                  <c:v>100.425</c:v>
                </c:pt>
                <c:pt idx="2">
                  <c:v>33.573999999999998</c:v>
                </c:pt>
                <c:pt idx="3">
                  <c:v>7.5500000000000003E-3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74-49C6-B3C3-A4C4D2E9404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1003823</xdr:colOff>
      <xdr:row>2</xdr:row>
      <xdr:rowOff>205964</xdr:rowOff>
    </xdr:from>
    <xdr:to>
      <xdr:col>1</xdr:col>
      <xdr:colOff>4248711</xdr:colOff>
      <xdr:row>7</xdr:row>
      <xdr:rowOff>98013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D80879AC-FDC7-47AC-BCA4-961805ED9F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823" y="729839"/>
          <a:ext cx="4949863" cy="9359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2</xdr:row>
      <xdr:rowOff>15240</xdr:rowOff>
    </xdr:from>
    <xdr:to>
      <xdr:col>10</xdr:col>
      <xdr:colOff>323850</xdr:colOff>
      <xdr:row>15</xdr:row>
      <xdr:rowOff>28575</xdr:rowOff>
    </xdr:to>
    <xdr:graphicFrame macro="">
      <xdr:nvGraphicFramePr>
        <xdr:cNvPr id="4" name="Kaavio 3">
          <a:extLst>
            <a:ext uri="{FF2B5EF4-FFF2-40B4-BE49-F238E27FC236}">
              <a16:creationId xmlns:a16="http://schemas.microsoft.com/office/drawing/2014/main" id="{1F5EC621-CD42-4984-8DF4-596C90F30E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25589-D52A-4CB0-B112-2EB2BFA12EEC}">
  <sheetPr>
    <pageSetUpPr fitToPage="1"/>
  </sheetPr>
  <dimension ref="A1:B22"/>
  <sheetViews>
    <sheetView zoomScaleNormal="100" workbookViewId="0">
      <selection activeCell="F23" sqref="F23"/>
    </sheetView>
  </sheetViews>
  <sheetFormatPr defaultColWidth="8.85546875" defaultRowHeight="16.5"/>
  <cols>
    <col min="1" max="1" width="25" style="1" customWidth="1"/>
    <col min="2" max="2" width="65.42578125" style="1" customWidth="1"/>
    <col min="3" max="16384" width="8.85546875" style="1"/>
  </cols>
  <sheetData>
    <row r="1" spans="1:2" ht="30.6" customHeight="1">
      <c r="A1" s="4" t="s">
        <v>0</v>
      </c>
      <c r="B1" s="5"/>
    </row>
    <row r="2" spans="1:2">
      <c r="A2" s="2" t="s">
        <v>1</v>
      </c>
      <c r="B2" s="5" t="s">
        <v>2</v>
      </c>
    </row>
    <row r="3" spans="1:2">
      <c r="A3" s="2"/>
      <c r="B3" s="5"/>
    </row>
    <row r="4" spans="1:2">
      <c r="A4" s="2"/>
      <c r="B4" s="5"/>
    </row>
    <row r="5" spans="1:2">
      <c r="A5" s="2"/>
      <c r="B5" s="5"/>
    </row>
    <row r="6" spans="1:2">
      <c r="A6" s="2"/>
      <c r="B6" s="5"/>
    </row>
    <row r="7" spans="1:2">
      <c r="A7" s="2"/>
      <c r="B7" s="5"/>
    </row>
    <row r="8" spans="1:2">
      <c r="A8" s="2"/>
      <c r="B8" s="5"/>
    </row>
    <row r="9" spans="1:2" ht="17.45">
      <c r="A9" s="6"/>
      <c r="B9" s="5"/>
    </row>
    <row r="10" spans="1:2">
      <c r="A10" s="1" t="s">
        <v>3</v>
      </c>
      <c r="B10" s="2" t="s">
        <v>4</v>
      </c>
    </row>
    <row r="11" spans="1:2">
      <c r="A11" s="5"/>
      <c r="B11" s="5"/>
    </row>
    <row r="12" spans="1:2">
      <c r="A12" s="8" t="s">
        <v>5</v>
      </c>
      <c r="B12" s="54">
        <v>44531</v>
      </c>
    </row>
    <row r="13" spans="1:2">
      <c r="A13" s="8"/>
      <c r="B13" s="8"/>
    </row>
    <row r="14" spans="1:2">
      <c r="A14" s="8"/>
      <c r="B14" s="8"/>
    </row>
    <row r="15" spans="1:2">
      <c r="A15" s="59" t="s">
        <v>6</v>
      </c>
      <c r="B15" s="59"/>
    </row>
    <row r="16" spans="1:2">
      <c r="A16" s="57" t="s">
        <v>7</v>
      </c>
      <c r="B16" s="55" t="s">
        <v>8</v>
      </c>
    </row>
    <row r="17" spans="1:2">
      <c r="A17" s="57" t="s">
        <v>9</v>
      </c>
      <c r="B17" s="55" t="s">
        <v>10</v>
      </c>
    </row>
    <row r="18" spans="1:2">
      <c r="A18" s="57" t="s">
        <v>11</v>
      </c>
      <c r="B18" s="55" t="s">
        <v>12</v>
      </c>
    </row>
    <row r="19" spans="1:2" ht="33" customHeight="1">
      <c r="A19" s="57" t="s">
        <v>13</v>
      </c>
      <c r="B19" s="56" t="s">
        <v>14</v>
      </c>
    </row>
    <row r="20" spans="1:2">
      <c r="A20" s="57" t="s">
        <v>15</v>
      </c>
      <c r="B20" s="55" t="s">
        <v>16</v>
      </c>
    </row>
    <row r="21" spans="1:2">
      <c r="A21" s="57" t="s">
        <v>17</v>
      </c>
      <c r="B21" s="55" t="s">
        <v>18</v>
      </c>
    </row>
    <row r="22" spans="1:2" ht="33">
      <c r="A22" s="57" t="s">
        <v>19</v>
      </c>
      <c r="B22" s="56" t="s">
        <v>20</v>
      </c>
    </row>
  </sheetData>
  <mergeCells count="1">
    <mergeCell ref="A15:B15"/>
  </mergeCells>
  <pageMargins left="0.7" right="0.7" top="0.75" bottom="0.75" header="0.3" footer="0.3"/>
  <pageSetup paperSize="9" scale="9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B171E-31A8-4F95-B6FA-B23EB1260A80}">
  <dimension ref="A1:E22"/>
  <sheetViews>
    <sheetView zoomScale="85" zoomScaleNormal="85" workbookViewId="0">
      <selection activeCell="B5" sqref="B5"/>
    </sheetView>
  </sheetViews>
  <sheetFormatPr defaultColWidth="8.85546875" defaultRowHeight="16.5"/>
  <cols>
    <col min="1" max="1" width="31" style="8" customWidth="1"/>
    <col min="2" max="2" width="24.140625" style="8" customWidth="1"/>
    <col min="3" max="3" width="12.5703125" style="8" bestFit="1" customWidth="1"/>
    <col min="4" max="4" width="8.85546875" style="8"/>
    <col min="5" max="5" width="40.5703125" style="8" customWidth="1"/>
    <col min="6" max="16384" width="8.85546875" style="8"/>
  </cols>
  <sheetData>
    <row r="1" spans="1:5" ht="23.1" thickBot="1">
      <c r="A1" s="7" t="s">
        <v>21</v>
      </c>
      <c r="D1"/>
      <c r="E1"/>
    </row>
    <row r="2" spans="1:5" ht="17.100000000000001" thickTop="1">
      <c r="D2"/>
      <c r="E2"/>
    </row>
    <row r="3" spans="1:5">
      <c r="A3" s="9" t="s">
        <v>22</v>
      </c>
      <c r="B3" s="9" t="s">
        <v>23</v>
      </c>
      <c r="C3" s="9" t="s">
        <v>24</v>
      </c>
      <c r="D3"/>
      <c r="E3"/>
    </row>
    <row r="4" spans="1:5">
      <c r="A4" s="8" t="s">
        <v>22</v>
      </c>
      <c r="B4" s="10">
        <v>500</v>
      </c>
      <c r="C4" s="11">
        <f>B4*'Päästökertoimet 1'!C7</f>
        <v>100.425</v>
      </c>
      <c r="D4"/>
      <c r="E4" t="s">
        <v>25</v>
      </c>
    </row>
    <row r="5" spans="1:5">
      <c r="B5" s="8" t="s">
        <v>26</v>
      </c>
      <c r="C5" s="41">
        <f>C4</f>
        <v>100.425</v>
      </c>
      <c r="D5"/>
      <c r="E5"/>
    </row>
    <row r="6" spans="1:5">
      <c r="D6"/>
      <c r="E6"/>
    </row>
    <row r="7" spans="1:5">
      <c r="D7"/>
      <c r="E7"/>
    </row>
    <row r="8" spans="1:5">
      <c r="A8" s="9" t="s">
        <v>27</v>
      </c>
      <c r="B8" s="9" t="s">
        <v>28</v>
      </c>
      <c r="C8" s="9" t="s">
        <v>24</v>
      </c>
      <c r="D8"/>
      <c r="E8"/>
    </row>
    <row r="9" spans="1:5">
      <c r="A9" s="8" t="s">
        <v>29</v>
      </c>
      <c r="B9" s="10"/>
      <c r="C9" s="34">
        <f>B9*'Päästökertoimet 1'!C10</f>
        <v>0</v>
      </c>
      <c r="D9"/>
      <c r="E9" t="s">
        <v>30</v>
      </c>
    </row>
    <row r="10" spans="1:5">
      <c r="A10" s="8" t="s">
        <v>31</v>
      </c>
      <c r="B10" s="10"/>
      <c r="C10" s="34">
        <f>B10*'Päästökertoimet 1'!C12</f>
        <v>0</v>
      </c>
      <c r="D10"/>
      <c r="E10"/>
    </row>
    <row r="11" spans="1:5">
      <c r="A11" s="8" t="s">
        <v>32</v>
      </c>
      <c r="B11" s="10"/>
      <c r="C11" s="34">
        <f>B11*'Päästökertoimet 1'!C14</f>
        <v>0</v>
      </c>
      <c r="D11"/>
      <c r="E11"/>
    </row>
    <row r="12" spans="1:5">
      <c r="A12" s="8" t="s">
        <v>33</v>
      </c>
      <c r="B12" s="10"/>
      <c r="C12" s="34">
        <f>B12*('Päästökertoimet 1'!C17*'Päästökertoimet 2'!B11)</f>
        <v>0</v>
      </c>
      <c r="D12"/>
      <c r="E12"/>
    </row>
    <row r="13" spans="1:5">
      <c r="B13" s="8" t="s">
        <v>26</v>
      </c>
      <c r="C13" s="40">
        <f>SUM(C9:C12)</f>
        <v>0</v>
      </c>
      <c r="D13"/>
      <c r="E13"/>
    </row>
    <row r="14" spans="1:5">
      <c r="D14"/>
      <c r="E14"/>
    </row>
    <row r="15" spans="1:5">
      <c r="A15" s="9" t="s">
        <v>34</v>
      </c>
      <c r="B15" s="9" t="s">
        <v>28</v>
      </c>
      <c r="C15" s="9" t="s">
        <v>24</v>
      </c>
      <c r="D15"/>
      <c r="E15"/>
    </row>
    <row r="16" spans="1:5">
      <c r="A16" s="8" t="s">
        <v>35</v>
      </c>
      <c r="B16" s="10"/>
      <c r="C16" s="11">
        <f>B16*'Päästökertoimet 1'!C22</f>
        <v>0</v>
      </c>
      <c r="D16"/>
      <c r="E16" t="s">
        <v>30</v>
      </c>
    </row>
    <row r="17" spans="1:5">
      <c r="A17" s="8" t="s">
        <v>36</v>
      </c>
      <c r="B17" s="10"/>
      <c r="C17" s="11">
        <f>B17*('Päästökertoimet 1'!C25*'Päästökertoimet 2'!B11)</f>
        <v>0</v>
      </c>
      <c r="D17"/>
      <c r="E17"/>
    </row>
    <row r="18" spans="1:5">
      <c r="B18" s="8" t="s">
        <v>26</v>
      </c>
      <c r="C18" s="41">
        <f>SUM(C16:C17)</f>
        <v>0</v>
      </c>
      <c r="D18"/>
      <c r="E18"/>
    </row>
    <row r="19" spans="1:5">
      <c r="D19"/>
      <c r="E19"/>
    </row>
    <row r="20" spans="1:5">
      <c r="C20" s="9" t="s">
        <v>24</v>
      </c>
      <c r="D20"/>
      <c r="E20"/>
    </row>
    <row r="21" spans="1:5" ht="33">
      <c r="B21" s="44" t="s">
        <v>37</v>
      </c>
      <c r="C21" s="40">
        <f>C5+C13+C18</f>
        <v>100.425</v>
      </c>
      <c r="D21"/>
      <c r="E21"/>
    </row>
    <row r="22" spans="1:5">
      <c r="E2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D6ED9-797D-4FE1-A3DD-869EBADC1960}">
  <dimension ref="A1:D10"/>
  <sheetViews>
    <sheetView workbookViewId="0">
      <selection activeCell="A9" sqref="A9"/>
    </sheetView>
  </sheetViews>
  <sheetFormatPr defaultRowHeight="14.45"/>
  <cols>
    <col min="1" max="1" width="19.5703125" customWidth="1"/>
    <col min="2" max="2" width="15.140625" customWidth="1"/>
    <col min="4" max="4" width="9.140625" customWidth="1"/>
  </cols>
  <sheetData>
    <row r="1" spans="1:4" ht="23.1" thickBot="1">
      <c r="A1" s="7" t="s">
        <v>38</v>
      </c>
      <c r="B1" s="8"/>
      <c r="D1" s="8"/>
    </row>
    <row r="2" spans="1:4" ht="17.100000000000001" thickTop="1">
      <c r="A2" s="8"/>
      <c r="B2" s="8"/>
      <c r="D2" s="8"/>
    </row>
    <row r="3" spans="1:4" ht="16.5">
      <c r="A3" s="9" t="s">
        <v>39</v>
      </c>
      <c r="B3" s="8"/>
      <c r="D3" s="8"/>
    </row>
    <row r="4" spans="1:4" ht="16.5">
      <c r="A4" s="8"/>
      <c r="B4" s="8"/>
      <c r="D4" s="8"/>
    </row>
    <row r="5" spans="1:4" ht="16.5">
      <c r="A5" s="8" t="s">
        <v>40</v>
      </c>
      <c r="B5" s="9" t="s">
        <v>24</v>
      </c>
      <c r="D5" s="8" t="s">
        <v>41</v>
      </c>
    </row>
    <row r="6" spans="1:4" ht="16.5">
      <c r="A6" s="36">
        <v>1</v>
      </c>
      <c r="B6" s="41">
        <f>A6*'Päästökertoimet 2'!B5</f>
        <v>11.75</v>
      </c>
      <c r="D6" s="8"/>
    </row>
    <row r="7" spans="1:4" ht="16.5">
      <c r="A7" s="8"/>
      <c r="B7" s="8"/>
      <c r="C7" s="8"/>
      <c r="D7" s="8"/>
    </row>
    <row r="8" spans="1:4" ht="16.5">
      <c r="A8" s="8"/>
      <c r="B8" s="8"/>
      <c r="C8" s="8"/>
      <c r="D8" s="8"/>
    </row>
    <row r="9" spans="1:4" ht="16.5">
      <c r="A9" s="8"/>
      <c r="B9" s="8"/>
      <c r="C9" s="8"/>
      <c r="D9" s="8"/>
    </row>
    <row r="10" spans="1:4" ht="16.5">
      <c r="A10" s="8"/>
      <c r="B10" s="8"/>
      <c r="C10" s="8"/>
      <c r="D10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C4FAB-09CA-4E40-AEB1-6940382C996D}">
  <dimension ref="A1:D21"/>
  <sheetViews>
    <sheetView zoomScale="90" zoomScaleNormal="90" workbookViewId="0">
      <selection activeCell="D8" sqref="D8"/>
    </sheetView>
  </sheetViews>
  <sheetFormatPr defaultColWidth="8.85546875" defaultRowHeight="16.5"/>
  <cols>
    <col min="1" max="1" width="29.42578125" style="8" customWidth="1"/>
    <col min="2" max="2" width="17.140625" style="8" customWidth="1"/>
    <col min="3" max="3" width="11.85546875" style="8" customWidth="1"/>
    <col min="4" max="4" width="9.42578125" style="8" customWidth="1"/>
    <col min="5" max="16384" width="8.85546875" style="8"/>
  </cols>
  <sheetData>
    <row r="1" spans="1:4" ht="23.1" thickBot="1">
      <c r="A1" s="7" t="s">
        <v>42</v>
      </c>
      <c r="D1"/>
    </row>
    <row r="2" spans="1:4" ht="17.100000000000001" thickTop="1">
      <c r="D2"/>
    </row>
    <row r="3" spans="1:4">
      <c r="A3" s="9" t="s">
        <v>43</v>
      </c>
      <c r="B3" s="9" t="s">
        <v>44</v>
      </c>
      <c r="C3" s="9" t="s">
        <v>24</v>
      </c>
      <c r="D3"/>
    </row>
    <row r="4" spans="1:4">
      <c r="B4" s="9"/>
      <c r="D4"/>
    </row>
    <row r="5" spans="1:4">
      <c r="A5" s="9" t="s">
        <v>45</v>
      </c>
      <c r="B5" s="9"/>
      <c r="D5"/>
    </row>
    <row r="6" spans="1:4">
      <c r="A6" s="1" t="s">
        <v>46</v>
      </c>
      <c r="B6" s="12">
        <v>5</v>
      </c>
      <c r="C6" s="34">
        <f>B6*'Päästökertoimet 2'!B23</f>
        <v>1.024</v>
      </c>
      <c r="D6" s="13" t="s">
        <v>47</v>
      </c>
    </row>
    <row r="7" spans="1:4">
      <c r="A7" s="1" t="s">
        <v>48</v>
      </c>
      <c r="B7" s="12">
        <v>5</v>
      </c>
      <c r="C7" s="34">
        <f>B7*'Päästökertoimet 2'!B24</f>
        <v>3</v>
      </c>
      <c r="D7" s="58"/>
    </row>
    <row r="8" spans="1:4">
      <c r="A8" s="1" t="s">
        <v>49</v>
      </c>
      <c r="B8" s="12">
        <v>5</v>
      </c>
      <c r="C8" s="34">
        <f>B8*'Päästökertoimet 2'!B25</f>
        <v>1.5</v>
      </c>
      <c r="D8" s="58"/>
    </row>
    <row r="9" spans="1:4">
      <c r="A9" s="1"/>
      <c r="C9"/>
    </row>
    <row r="10" spans="1:4">
      <c r="A10" s="2" t="s">
        <v>50</v>
      </c>
      <c r="C10"/>
    </row>
    <row r="11" spans="1:4">
      <c r="A11" s="1" t="s">
        <v>51</v>
      </c>
      <c r="B11" s="12">
        <v>5</v>
      </c>
      <c r="C11" s="34">
        <f>Tarjoilut!B11*'Päästökertoimet 2'!B20</f>
        <v>6.6000000000000005</v>
      </c>
      <c r="D11" s="13"/>
    </row>
    <row r="12" spans="1:4">
      <c r="A12" s="1" t="s">
        <v>52</v>
      </c>
      <c r="B12" s="12">
        <v>5</v>
      </c>
      <c r="C12" s="34">
        <f>B12*'Päästökertoimet 2'!B28</f>
        <v>8.1999999999999993</v>
      </c>
      <c r="D12" s="13"/>
    </row>
    <row r="13" spans="1:4">
      <c r="A13" s="1" t="s">
        <v>53</v>
      </c>
      <c r="B13" s="12">
        <v>5</v>
      </c>
      <c r="C13" s="34">
        <f>B13*'Päästökertoimet 2'!B22</f>
        <v>10.3</v>
      </c>
      <c r="D13" s="13"/>
    </row>
    <row r="14" spans="1:4">
      <c r="C14"/>
    </row>
    <row r="15" spans="1:4">
      <c r="A15" s="2" t="s">
        <v>54</v>
      </c>
      <c r="C15"/>
    </row>
    <row r="16" spans="1:4">
      <c r="A16" s="1" t="s">
        <v>55</v>
      </c>
      <c r="B16" s="12">
        <v>5</v>
      </c>
      <c r="C16" s="34">
        <f>B16*'Päästökertoimet 2'!B21</f>
        <v>0.55000000000000004</v>
      </c>
      <c r="D16" s="13"/>
    </row>
    <row r="17" spans="1:4">
      <c r="A17" s="1" t="s">
        <v>56</v>
      </c>
      <c r="B17" s="12">
        <v>5</v>
      </c>
      <c r="C17" s="34">
        <f>B17*'Päästökertoimet 2'!B26</f>
        <v>0.35000000000000003</v>
      </c>
      <c r="D17" s="13"/>
    </row>
    <row r="18" spans="1:4">
      <c r="A18" s="1" t="s">
        <v>57</v>
      </c>
      <c r="B18" s="12">
        <v>5</v>
      </c>
      <c r="C18" s="34">
        <f>B18*'Päästökertoimet 2'!B19</f>
        <v>0.55000000000000004</v>
      </c>
      <c r="D18" s="13"/>
    </row>
    <row r="19" spans="1:4">
      <c r="A19" s="1" t="s">
        <v>58</v>
      </c>
      <c r="B19" s="12">
        <v>5</v>
      </c>
      <c r="C19" s="34">
        <f>B19*'Päästökertoimet 2'!B27</f>
        <v>1.1000000000000001</v>
      </c>
      <c r="D19" s="13"/>
    </row>
    <row r="20" spans="1:4" ht="17.100000000000001" thickBot="1">
      <c r="A20" s="38" t="s">
        <v>59</v>
      </c>
      <c r="B20" s="35">
        <v>5</v>
      </c>
      <c r="C20" s="45">
        <f>B20*'Päästökertoimet 2'!B29</f>
        <v>0.4</v>
      </c>
      <c r="D20" s="39"/>
    </row>
    <row r="21" spans="1:4">
      <c r="C21" s="46">
        <f>SUM(C6:C20)</f>
        <v>33.573999999999998</v>
      </c>
      <c r="D21" s="37" t="s">
        <v>60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2DACC-BEAB-4624-9297-041AB49BE0C1}">
  <dimension ref="A1:E27"/>
  <sheetViews>
    <sheetView workbookViewId="0">
      <selection activeCell="B5" sqref="B5"/>
    </sheetView>
  </sheetViews>
  <sheetFormatPr defaultColWidth="8.85546875" defaultRowHeight="16.5"/>
  <cols>
    <col min="1" max="1" width="30.85546875" style="8" customWidth="1"/>
    <col min="2" max="2" width="15.5703125" style="8" customWidth="1"/>
    <col min="3" max="3" width="11.5703125" style="8" customWidth="1"/>
    <col min="4" max="4" width="11.42578125" style="8" customWidth="1"/>
    <col min="5" max="16384" width="8.85546875" style="8"/>
  </cols>
  <sheetData>
    <row r="1" spans="1:5" ht="23.1" thickBot="1">
      <c r="A1" s="14" t="s">
        <v>61</v>
      </c>
    </row>
    <row r="2" spans="1:5" ht="21.6" thickTop="1">
      <c r="A2" s="16"/>
      <c r="B2" s="9" t="s">
        <v>62</v>
      </c>
      <c r="C2" s="9" t="s">
        <v>24</v>
      </c>
    </row>
    <row r="3" spans="1:5">
      <c r="A3" s="8" t="s">
        <v>63</v>
      </c>
      <c r="B3" s="43">
        <v>0</v>
      </c>
      <c r="C3" s="11">
        <f>B3*'Päästökertoimet 2'!B9</f>
        <v>0</v>
      </c>
      <c r="E3" s="8" t="s">
        <v>64</v>
      </c>
    </row>
    <row r="21" spans="1:1">
      <c r="A21" s="18"/>
    </row>
    <row r="22" spans="1:1">
      <c r="A22" s="18"/>
    </row>
    <row r="23" spans="1:1">
      <c r="A23" s="18"/>
    </row>
    <row r="24" spans="1:1">
      <c r="A24" s="18"/>
    </row>
    <row r="25" spans="1:1">
      <c r="A25" s="18"/>
    </row>
    <row r="26" spans="1:1">
      <c r="A26" s="18"/>
    </row>
    <row r="27" spans="1:1">
      <c r="A27" s="18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7DA51-334B-4D9D-9DA4-12853D332784}">
  <dimension ref="A1:E5"/>
  <sheetViews>
    <sheetView workbookViewId="0">
      <selection activeCell="B14" sqref="B14"/>
    </sheetView>
  </sheetViews>
  <sheetFormatPr defaultColWidth="8.85546875" defaultRowHeight="16.5"/>
  <cols>
    <col min="1" max="1" width="26.85546875" style="8" customWidth="1"/>
    <col min="2" max="2" width="12.140625" style="8" customWidth="1"/>
    <col min="3" max="3" width="12.85546875" style="8" customWidth="1"/>
    <col min="4" max="4" width="11.5703125" style="8" customWidth="1"/>
    <col min="5" max="5" width="8.85546875" style="13"/>
    <col min="6" max="16384" width="8.85546875" style="8"/>
  </cols>
  <sheetData>
    <row r="1" spans="1:5" ht="21">
      <c r="A1" s="17" t="s">
        <v>65</v>
      </c>
      <c r="B1" s="17"/>
    </row>
    <row r="2" spans="1:5">
      <c r="A2" s="9"/>
      <c r="B2" s="9"/>
    </row>
    <row r="3" spans="1:5">
      <c r="B3" s="8" t="s">
        <v>66</v>
      </c>
      <c r="C3" s="8" t="s">
        <v>67</v>
      </c>
      <c r="D3" s="9" t="s">
        <v>24</v>
      </c>
    </row>
    <row r="4" spans="1:5">
      <c r="A4" s="8" t="s">
        <v>68</v>
      </c>
      <c r="B4" s="19">
        <v>1</v>
      </c>
      <c r="C4" s="19">
        <v>0.01</v>
      </c>
      <c r="D4" s="11">
        <f>B4*C4*'Päästökertoimet 2'!B14</f>
        <v>7.5500000000000003E-3</v>
      </c>
      <c r="E4" s="13" t="s">
        <v>69</v>
      </c>
    </row>
    <row r="5" spans="1:5">
      <c r="A5"/>
      <c r="B5"/>
      <c r="C5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3C9CE-C27F-4B90-BE6D-E226E353A208}">
  <dimension ref="A1:K27"/>
  <sheetViews>
    <sheetView tabSelected="1" workbookViewId="0">
      <selection activeCell="E23" sqref="E23"/>
    </sheetView>
  </sheetViews>
  <sheetFormatPr defaultColWidth="8.85546875" defaultRowHeight="16.5"/>
  <cols>
    <col min="1" max="1" width="45.140625" style="15" customWidth="1"/>
    <col min="2" max="2" width="37.42578125" style="15" customWidth="1"/>
    <col min="3" max="3" width="9.85546875" style="15" customWidth="1"/>
    <col min="4" max="4" width="15.140625" style="15" customWidth="1"/>
    <col min="5" max="5" width="15.85546875" style="15" customWidth="1"/>
    <col min="6" max="6" width="9" style="15" customWidth="1"/>
    <col min="7" max="16384" width="8.85546875" style="15"/>
  </cols>
  <sheetData>
    <row r="1" spans="1:11" ht="21">
      <c r="A1" s="16" t="s">
        <v>70</v>
      </c>
    </row>
    <row r="3" spans="1:11" ht="23.1" thickBot="1">
      <c r="A3" s="14" t="s">
        <v>71</v>
      </c>
    </row>
    <row r="4" spans="1:11" ht="17.100000000000001" thickTop="1"/>
    <row r="5" spans="1:11" s="20" customFormat="1" ht="17.45">
      <c r="A5" s="50"/>
      <c r="B5" s="51" t="s">
        <v>72</v>
      </c>
      <c r="C5" s="51" t="s">
        <v>73</v>
      </c>
      <c r="D5" s="51" t="s">
        <v>74</v>
      </c>
      <c r="E5" s="51" t="s">
        <v>75</v>
      </c>
    </row>
    <row r="6" spans="1:11">
      <c r="A6" s="21" t="s">
        <v>22</v>
      </c>
      <c r="B6" s="22"/>
    </row>
    <row r="7" spans="1:11" ht="33">
      <c r="A7" s="42" t="s">
        <v>76</v>
      </c>
      <c r="B7" s="3" t="s">
        <v>77</v>
      </c>
      <c r="C7" s="15">
        <v>0.20085</v>
      </c>
      <c r="D7" s="15" t="s">
        <v>78</v>
      </c>
      <c r="E7" s="15" t="s">
        <v>79</v>
      </c>
    </row>
    <row r="8" spans="1:11">
      <c r="B8" s="21"/>
      <c r="C8" s="21"/>
      <c r="D8" s="21"/>
    </row>
    <row r="9" spans="1:11">
      <c r="A9" s="21" t="s">
        <v>80</v>
      </c>
      <c r="B9" s="21" t="s">
        <v>81</v>
      </c>
    </row>
    <row r="10" spans="1:11">
      <c r="A10" s="28" t="s">
        <v>82</v>
      </c>
      <c r="B10" s="15" t="s">
        <v>83</v>
      </c>
      <c r="C10" s="49">
        <v>0.11257300000000001</v>
      </c>
      <c r="D10" s="15" t="s">
        <v>78</v>
      </c>
      <c r="E10" s="15" t="s">
        <v>84</v>
      </c>
    </row>
    <row r="11" spans="1:11">
      <c r="A11" s="28"/>
    </row>
    <row r="12" spans="1:11">
      <c r="A12" s="28" t="s">
        <v>85</v>
      </c>
      <c r="B12" s="15" t="s">
        <v>83</v>
      </c>
      <c r="C12" s="49">
        <v>0.10105</v>
      </c>
      <c r="D12" s="15" t="s">
        <v>78</v>
      </c>
      <c r="E12" s="15" t="s">
        <v>86</v>
      </c>
    </row>
    <row r="13" spans="1:11">
      <c r="A13" s="28"/>
    </row>
    <row r="14" spans="1:11">
      <c r="A14" s="28" t="s">
        <v>87</v>
      </c>
      <c r="B14" s="15" t="s">
        <v>88</v>
      </c>
      <c r="C14" s="26">
        <f>41.2/1000</f>
        <v>4.1200000000000001E-2</v>
      </c>
      <c r="D14" s="15" t="s">
        <v>78</v>
      </c>
      <c r="E14" s="15" t="s">
        <v>89</v>
      </c>
    </row>
    <row r="15" spans="1:11">
      <c r="A15" s="28"/>
      <c r="D15" s="23"/>
    </row>
    <row r="16" spans="1:11" ht="16.7" customHeight="1">
      <c r="A16" s="28" t="s">
        <v>90</v>
      </c>
      <c r="B16" s="25" t="s">
        <v>91</v>
      </c>
      <c r="C16" s="26">
        <v>0</v>
      </c>
      <c r="D16" s="23" t="s">
        <v>92</v>
      </c>
      <c r="E16" s="15" t="s">
        <v>93</v>
      </c>
      <c r="K16" s="24"/>
    </row>
    <row r="17" spans="1:5" ht="16.7" customHeight="1">
      <c r="A17" s="28"/>
      <c r="B17" s="25" t="s">
        <v>94</v>
      </c>
      <c r="C17" s="26">
        <v>0.1</v>
      </c>
      <c r="D17" s="23" t="s">
        <v>95</v>
      </c>
      <c r="E17" s="15" t="s">
        <v>93</v>
      </c>
    </row>
    <row r="18" spans="1:5" ht="16.7" customHeight="1">
      <c r="A18" s="28"/>
      <c r="B18" s="25"/>
      <c r="C18" s="26"/>
      <c r="D18" s="23"/>
    </row>
    <row r="19" spans="1:5" ht="16.7" customHeight="1">
      <c r="A19" s="28"/>
      <c r="D19" s="27"/>
    </row>
    <row r="20" spans="1:5">
      <c r="A20" s="21" t="s">
        <v>34</v>
      </c>
      <c r="D20" s="27"/>
    </row>
    <row r="21" spans="1:5" ht="30" customHeight="1">
      <c r="A21" s="28" t="s">
        <v>96</v>
      </c>
      <c r="B21" s="25"/>
    </row>
    <row r="22" spans="1:5" ht="33">
      <c r="A22" s="27" t="s">
        <v>97</v>
      </c>
      <c r="B22" s="15" t="s">
        <v>83</v>
      </c>
      <c r="C22" s="3">
        <v>4.9799999999999997E-2</v>
      </c>
      <c r="D22" s="15" t="s">
        <v>78</v>
      </c>
      <c r="E22" s="15" t="s">
        <v>98</v>
      </c>
    </row>
    <row r="23" spans="1:5">
      <c r="A23" s="22"/>
      <c r="B23" s="25"/>
    </row>
    <row r="24" spans="1:5">
      <c r="A24" s="29" t="s">
        <v>36</v>
      </c>
      <c r="B24" s="30" t="s">
        <v>99</v>
      </c>
      <c r="C24" s="31">
        <v>0</v>
      </c>
      <c r="D24" s="15" t="s">
        <v>92</v>
      </c>
      <c r="E24" s="15" t="s">
        <v>100</v>
      </c>
    </row>
    <row r="25" spans="1:5">
      <c r="A25" s="3" t="s">
        <v>101</v>
      </c>
      <c r="B25" s="25" t="s">
        <v>102</v>
      </c>
      <c r="C25" s="15">
        <v>5.3999999999999999E-2</v>
      </c>
      <c r="D25" s="15" t="s">
        <v>95</v>
      </c>
      <c r="E25" s="15" t="s">
        <v>103</v>
      </c>
    </row>
    <row r="26" spans="1:5" ht="74.099999999999994" customHeight="1">
      <c r="A26" s="3"/>
      <c r="B26" s="22"/>
    </row>
    <row r="27" spans="1:5">
      <c r="A27" s="3"/>
    </row>
  </sheetData>
  <phoneticPr fontId="16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E8902-1A03-4C8E-B547-7847FAA158BF}">
  <dimension ref="A1:D29"/>
  <sheetViews>
    <sheetView workbookViewId="0">
      <selection activeCell="B13" sqref="B13"/>
    </sheetView>
  </sheetViews>
  <sheetFormatPr defaultColWidth="8.85546875" defaultRowHeight="16.5"/>
  <cols>
    <col min="1" max="1" width="32.42578125" style="8" customWidth="1"/>
    <col min="2" max="2" width="17.85546875" style="8" customWidth="1"/>
    <col min="3" max="3" width="21.5703125" style="8" customWidth="1"/>
    <col min="4" max="4" width="18.5703125" style="8" bestFit="1" customWidth="1"/>
    <col min="5" max="16384" width="8.85546875" style="8"/>
  </cols>
  <sheetData>
    <row r="1" spans="1:4" ht="21">
      <c r="A1" s="17" t="s">
        <v>104</v>
      </c>
    </row>
    <row r="3" spans="1:4" s="32" customFormat="1" ht="17.45">
      <c r="A3" s="52"/>
      <c r="B3" s="52" t="s">
        <v>73</v>
      </c>
      <c r="C3" s="52" t="s">
        <v>74</v>
      </c>
      <c r="D3" s="52" t="s">
        <v>75</v>
      </c>
    </row>
    <row r="4" spans="1:4" ht="23.1" thickBot="1">
      <c r="A4" s="7" t="s">
        <v>38</v>
      </c>
      <c r="B4" s="9"/>
      <c r="C4" s="9"/>
      <c r="D4" s="9"/>
    </row>
    <row r="5" spans="1:4" ht="17.100000000000001" thickTop="1">
      <c r="A5" s="8" t="s">
        <v>39</v>
      </c>
      <c r="B5" s="8">
        <v>11.75</v>
      </c>
      <c r="C5" s="15" t="s">
        <v>105</v>
      </c>
      <c r="D5" s="8" t="s">
        <v>106</v>
      </c>
    </row>
    <row r="7" spans="1:4" ht="23.1" thickBot="1">
      <c r="A7" s="7" t="s">
        <v>107</v>
      </c>
    </row>
    <row r="8" spans="1:4" ht="17.100000000000001" thickTop="1">
      <c r="A8" s="9" t="s">
        <v>108</v>
      </c>
    </row>
    <row r="9" spans="1:4">
      <c r="A9" s="8" t="s">
        <v>61</v>
      </c>
      <c r="B9" s="8">
        <v>3</v>
      </c>
      <c r="C9" s="15" t="s">
        <v>105</v>
      </c>
      <c r="D9" s="8" t="s">
        <v>109</v>
      </c>
    </row>
    <row r="11" spans="1:4" ht="23.1" thickBot="1">
      <c r="A11" s="7" t="s">
        <v>110</v>
      </c>
      <c r="B11" s="15">
        <v>7.3999999999999996E-2</v>
      </c>
      <c r="C11" s="8" t="s">
        <v>111</v>
      </c>
      <c r="D11" s="1" t="s">
        <v>112</v>
      </c>
    </row>
    <row r="12" spans="1:4" ht="17.100000000000001" thickTop="1"/>
    <row r="13" spans="1:4" ht="23.1" thickBot="1">
      <c r="A13" s="7" t="s">
        <v>65</v>
      </c>
    </row>
    <row r="14" spans="1:4" ht="17.100000000000001" thickTop="1">
      <c r="A14" s="8" t="s">
        <v>113</v>
      </c>
      <c r="B14" s="8">
        <f>(905-150)/1000</f>
        <v>0.755</v>
      </c>
      <c r="C14" s="8" t="s">
        <v>114</v>
      </c>
      <c r="D14" s="8" t="s">
        <v>115</v>
      </c>
    </row>
    <row r="15" spans="1:4" ht="33">
      <c r="A15" s="3" t="s">
        <v>116</v>
      </c>
      <c r="B15" s="8">
        <v>0</v>
      </c>
      <c r="C15" s="8" t="s">
        <v>114</v>
      </c>
    </row>
    <row r="17" spans="1:4" ht="23.1" thickBot="1">
      <c r="A17" s="7" t="s">
        <v>42</v>
      </c>
    </row>
    <row r="18" spans="1:4" ht="17.100000000000001" thickTop="1"/>
    <row r="19" spans="1:4">
      <c r="A19" s="1" t="s">
        <v>57</v>
      </c>
      <c r="B19" s="1">
        <v>0.11</v>
      </c>
      <c r="C19" s="8" t="s">
        <v>117</v>
      </c>
      <c r="D19" s="8" t="s">
        <v>118</v>
      </c>
    </row>
    <row r="20" spans="1:4">
      <c r="A20" s="1" t="s">
        <v>51</v>
      </c>
      <c r="B20" s="1">
        <v>1.32</v>
      </c>
      <c r="C20" s="8" t="s">
        <v>117</v>
      </c>
      <c r="D20" s="8" t="s">
        <v>118</v>
      </c>
    </row>
    <row r="21" spans="1:4">
      <c r="A21" s="1" t="s">
        <v>55</v>
      </c>
      <c r="B21" s="1">
        <v>0.11</v>
      </c>
      <c r="C21" s="8" t="s">
        <v>117</v>
      </c>
      <c r="D21" s="8" t="s">
        <v>118</v>
      </c>
    </row>
    <row r="22" spans="1:4">
      <c r="A22" s="1" t="s">
        <v>53</v>
      </c>
      <c r="B22" s="1">
        <v>2.06</v>
      </c>
      <c r="C22" s="8" t="s">
        <v>117</v>
      </c>
      <c r="D22" s="8" t="s">
        <v>118</v>
      </c>
    </row>
    <row r="23" spans="1:4">
      <c r="A23" s="1" t="s">
        <v>46</v>
      </c>
      <c r="B23" s="33">
        <v>0.20480000000000001</v>
      </c>
      <c r="C23" s="8" t="s">
        <v>117</v>
      </c>
      <c r="D23" s="8" t="s">
        <v>119</v>
      </c>
    </row>
    <row r="24" spans="1:4">
      <c r="A24" s="1" t="s">
        <v>48</v>
      </c>
      <c r="B24" s="8">
        <v>0.6</v>
      </c>
      <c r="C24" s="8" t="s">
        <v>117</v>
      </c>
      <c r="D24" s="8" t="s">
        <v>120</v>
      </c>
    </row>
    <row r="25" spans="1:4">
      <c r="A25" s="1" t="s">
        <v>49</v>
      </c>
      <c r="B25" s="1">
        <v>0.3</v>
      </c>
      <c r="C25" s="8" t="s">
        <v>117</v>
      </c>
      <c r="D25" s="8" t="s">
        <v>120</v>
      </c>
    </row>
    <row r="26" spans="1:4">
      <c r="A26" s="1" t="s">
        <v>56</v>
      </c>
      <c r="B26" s="1">
        <v>7.0000000000000007E-2</v>
      </c>
      <c r="C26" s="8" t="s">
        <v>117</v>
      </c>
      <c r="D26" s="8" t="s">
        <v>118</v>
      </c>
    </row>
    <row r="27" spans="1:4">
      <c r="A27" s="1" t="s">
        <v>58</v>
      </c>
      <c r="B27" s="1">
        <v>0.22</v>
      </c>
      <c r="C27" s="8" t="s">
        <v>117</v>
      </c>
      <c r="D27" s="8" t="s">
        <v>118</v>
      </c>
    </row>
    <row r="28" spans="1:4">
      <c r="A28" s="1" t="s">
        <v>52</v>
      </c>
      <c r="B28" s="1">
        <v>1.64</v>
      </c>
      <c r="C28" s="8" t="s">
        <v>117</v>
      </c>
      <c r="D28" s="8" t="s">
        <v>118</v>
      </c>
    </row>
    <row r="29" spans="1:4">
      <c r="A29" s="1" t="s">
        <v>59</v>
      </c>
      <c r="B29" s="1">
        <v>0.08</v>
      </c>
      <c r="C29" s="8" t="s">
        <v>117</v>
      </c>
      <c r="D29" s="8" t="s">
        <v>118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776CD-60B5-4C58-9388-E463B338CE5A}">
  <sheetPr>
    <tabColor theme="9" tint="0.39997558519241921"/>
    <pageSetUpPr fitToPage="1"/>
  </sheetPr>
  <dimension ref="A1:C8"/>
  <sheetViews>
    <sheetView workbookViewId="0">
      <selection activeCell="C12" sqref="C12"/>
    </sheetView>
  </sheetViews>
  <sheetFormatPr defaultColWidth="8.85546875" defaultRowHeight="16.5"/>
  <cols>
    <col min="1" max="1" width="22.85546875" style="8" customWidth="1"/>
    <col min="2" max="2" width="18.42578125" style="8" customWidth="1"/>
    <col min="3" max="3" width="15.5703125" style="8" customWidth="1"/>
    <col min="4" max="16384" width="8.85546875" style="8"/>
  </cols>
  <sheetData>
    <row r="1" spans="1:3" ht="21">
      <c r="A1" s="17" t="s">
        <v>121</v>
      </c>
    </row>
    <row r="3" spans="1:3">
      <c r="A3" s="8" t="s">
        <v>38</v>
      </c>
      <c r="B3" s="47">
        <f>Majoitus!B6</f>
        <v>11.75</v>
      </c>
      <c r="C3" s="8" t="s">
        <v>122</v>
      </c>
    </row>
    <row r="4" spans="1:3">
      <c r="A4" s="8" t="s">
        <v>21</v>
      </c>
      <c r="B4" s="47">
        <f>Matkustus!C21</f>
        <v>100.425</v>
      </c>
      <c r="C4" s="8" t="s">
        <v>122</v>
      </c>
    </row>
    <row r="5" spans="1:3">
      <c r="A5" s="8" t="s">
        <v>42</v>
      </c>
      <c r="B5" s="47">
        <f>Tarjoilut!C21</f>
        <v>33.573999999999998</v>
      </c>
      <c r="C5" s="8" t="s">
        <v>122</v>
      </c>
    </row>
    <row r="6" spans="1:3">
      <c r="A6" s="8" t="s">
        <v>65</v>
      </c>
      <c r="B6" s="47">
        <f>Materiaalit!D4</f>
        <v>7.5500000000000003E-3</v>
      </c>
      <c r="C6" s="8" t="s">
        <v>122</v>
      </c>
    </row>
    <row r="7" spans="1:3" ht="17.100000000000001" thickBot="1">
      <c r="A7" s="8" t="s">
        <v>61</v>
      </c>
      <c r="B7" s="48">
        <f>Jätehuolto!C3</f>
        <v>0</v>
      </c>
      <c r="C7" s="8" t="s">
        <v>122</v>
      </c>
    </row>
    <row r="8" spans="1:3">
      <c r="A8" s="9" t="s">
        <v>123</v>
      </c>
      <c r="B8" s="53">
        <f>SUM(B3:B7)</f>
        <v>145.75655</v>
      </c>
      <c r="C8" s="9" t="s">
        <v>24</v>
      </c>
    </row>
  </sheetData>
  <pageMargins left="0.7" right="0.7" top="0.75" bottom="0.75" header="0.3" footer="0.3"/>
  <pageSetup paperSize="9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C8C24F3ABEA192468D5E76A605FDF264" ma:contentTypeVersion="13" ma:contentTypeDescription="Luo uusi asiakirja." ma:contentTypeScope="" ma:versionID="013c63f612be4be0da6ee46d9e40a327">
  <xsd:schema xmlns:xsd="http://www.w3.org/2001/XMLSchema" xmlns:xs="http://www.w3.org/2001/XMLSchema" xmlns:p="http://schemas.microsoft.com/office/2006/metadata/properties" xmlns:ns2="dc30b179-b80a-43be-8e38-57064d036f79" xmlns:ns3="ad1de76e-cced-48e5-b88d-08976c5b5dc2" targetNamespace="http://schemas.microsoft.com/office/2006/metadata/properties" ma:root="true" ma:fieldsID="a41f4893b0861941adbf6cec9255b3d3" ns2:_="" ns3:_="">
    <xsd:import namespace="dc30b179-b80a-43be-8e38-57064d036f79"/>
    <xsd:import namespace="ad1de76e-cced-48e5-b88d-08976c5b5d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30b179-b80a-43be-8e38-57064d036f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1de76e-cced-48e5-b88d-08976c5b5dc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4679E60-8454-4B4E-BBA2-7258BC11837F}"/>
</file>

<file path=customXml/itemProps2.xml><?xml version="1.0" encoding="utf-8"?>
<ds:datastoreItem xmlns:ds="http://schemas.openxmlformats.org/officeDocument/2006/customXml" ds:itemID="{6716FE8E-3C7D-4727-A001-1AD1BEA82D09}"/>
</file>

<file path=customXml/itemProps3.xml><?xml version="1.0" encoding="utf-8"?>
<ds:datastoreItem xmlns:ds="http://schemas.openxmlformats.org/officeDocument/2006/customXml" ds:itemID="{5FB7AE52-7E20-41A5-B344-DADDB1AE06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Kaisa Jussila</dc:creator>
  <cp:keywords/>
  <dc:description/>
  <cp:lastModifiedBy>Jussila Kaisa</cp:lastModifiedBy>
  <cp:revision/>
  <dcterms:created xsi:type="dcterms:W3CDTF">2021-05-10T06:39:57Z</dcterms:created>
  <dcterms:modified xsi:type="dcterms:W3CDTF">2021-12-15T07:45:59Z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0x010100C8C24F3ABEA192468D5E76A605FDF264</vt:lpwstr>
  </property>
</Properties>
</file>